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CALCOLI NUOVO CONTRATTO" sheetId="1" r:id="rId1"/>
    <sheet name="Foglio3" sheetId="2" r:id="rId2"/>
  </sheets>
  <definedNames>
    <definedName name="_xlnm.Print_Area" localSheetId="0">'CALCOLI NUOVO CONTRATTO'!$A$1:$P$31</definedName>
  </definedNames>
  <calcPr fullCalcOnLoad="1"/>
</workbook>
</file>

<file path=xl/sharedStrings.xml><?xml version="1.0" encoding="utf-8"?>
<sst xmlns="http://schemas.openxmlformats.org/spreadsheetml/2006/main" count="35" uniqueCount="33">
  <si>
    <t>anno</t>
  </si>
  <si>
    <t>cognome e nome</t>
  </si>
  <si>
    <t>retribuzione annuale inclusa 13^ a</t>
  </si>
  <si>
    <t>INAIL         d</t>
  </si>
  <si>
    <t xml:space="preserve">IRAP              e  </t>
  </si>
  <si>
    <t>altre voci          f</t>
  </si>
  <si>
    <t>totale            g (a+b+c+d+e+f)</t>
  </si>
  <si>
    <t>totale spesa annua cessati           h</t>
  </si>
  <si>
    <t>% turnover sulla spesa cessati anno precedente           i</t>
  </si>
  <si>
    <t>capacità assunzionale anno ____             l (h * i%)</t>
  </si>
  <si>
    <t>Produttività</t>
  </si>
  <si>
    <t>Istruttore direttivo Socio Assistenz. D1 p.e. D2</t>
  </si>
  <si>
    <t>Istruttore direttivo Contabile D1  p.e. D3</t>
  </si>
  <si>
    <t>COMPARTO  12 MENSILITA'</t>
  </si>
  <si>
    <t>R.I.A. 13 MENSILITA'</t>
  </si>
  <si>
    <t>INDENNITA DI RESPONSABILITA' 13 MENSILITA'</t>
  </si>
  <si>
    <t>COMUNE DI GONNOSNO'</t>
  </si>
  <si>
    <t xml:space="preserve">Calcolo capacità assunzionale triennio _2019/2021 </t>
  </si>
  <si>
    <t>TOTALE</t>
  </si>
  <si>
    <t>Istruttore Amministrativo  C1 p.e. C3</t>
  </si>
  <si>
    <t>Istruttore Amministrativo  C1 p.e. C2</t>
  </si>
  <si>
    <t xml:space="preserve">Istruttore di vigilanza C1 </t>
  </si>
  <si>
    <t xml:space="preserve">Istruttore AMMINISTRATIVO C1 </t>
  </si>
  <si>
    <t xml:space="preserve"> segretario comunale QUOTA</t>
  </si>
  <si>
    <t>CPDL  G X 23,80%        b</t>
  </si>
  <si>
    <t>INDEL TFS 2,88 TFR 4,88</t>
  </si>
  <si>
    <t>TOTALI</t>
  </si>
  <si>
    <t>*</t>
  </si>
  <si>
    <t>In sostituzione del D4  cessato il 28/02/2018</t>
  </si>
  <si>
    <t>Istruttore direttivo Tecnico D1  p.e. D1 - 18 ore</t>
  </si>
  <si>
    <t>Operaio specializzato B3 - 25 ore</t>
  </si>
  <si>
    <t xml:space="preserve">Operaio B1 </t>
  </si>
  <si>
    <t>Allegato B - Deliberazione G.C. n. 59 del 20.09.2019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</si>
</sst>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/>
    </xf>
    <xf numFmtId="4" fontId="43" fillId="0" borderId="15" xfId="0" applyNumberFormat="1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171" fontId="41" fillId="0" borderId="10" xfId="0" applyNumberFormat="1" applyFont="1" applyBorder="1" applyAlignment="1">
      <alignment/>
    </xf>
    <xf numFmtId="171" fontId="41" fillId="0" borderId="14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171" fontId="44" fillId="0" borderId="10" xfId="0" applyNumberFormat="1" applyFont="1" applyBorder="1" applyAlignment="1">
      <alignment/>
    </xf>
    <xf numFmtId="171" fontId="44" fillId="0" borderId="14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1" fontId="4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1" fillId="0" borderId="18" xfId="0" applyFont="1" applyBorder="1" applyAlignment="1">
      <alignment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1" fillId="0" borderId="25" xfId="0" applyNumberFormat="1" applyFont="1" applyBorder="1" applyAlignment="1">
      <alignment horizontal="right" vertical="center"/>
    </xf>
    <xf numFmtId="0" fontId="41" fillId="0" borderId="26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7109375" style="1" customWidth="1"/>
    <col min="2" max="2" width="39.7109375" style="2" customWidth="1"/>
    <col min="3" max="7" width="11.7109375" style="2" customWidth="1"/>
    <col min="8" max="9" width="14.421875" style="2" customWidth="1"/>
    <col min="10" max="10" width="9.7109375" style="2" customWidth="1"/>
    <col min="11" max="11" width="10.7109375" style="2" customWidth="1"/>
    <col min="12" max="12" width="11.57421875" style="2" customWidth="1"/>
    <col min="13" max="13" width="11.8515625" style="2" customWidth="1"/>
    <col min="14" max="14" width="18.140625" style="2" customWidth="1"/>
    <col min="15" max="15" width="8.7109375" style="2" customWidth="1"/>
    <col min="16" max="16" width="11.28125" style="2" customWidth="1"/>
    <col min="17" max="16384" width="9.140625" style="2" customWidth="1"/>
  </cols>
  <sheetData>
    <row r="1" spans="1:4" ht="15.75" thickBot="1">
      <c r="A1" s="47" t="s">
        <v>32</v>
      </c>
      <c r="B1" s="47"/>
      <c r="C1" s="47"/>
      <c r="D1" s="36"/>
    </row>
    <row r="2" spans="1:16" ht="32.25" customHeight="1">
      <c r="A2" s="37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32.25" customHeight="1" thickBot="1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102">
      <c r="A4" s="5" t="s">
        <v>0</v>
      </c>
      <c r="B4" s="5" t="s">
        <v>1</v>
      </c>
      <c r="C4" s="5" t="s">
        <v>2</v>
      </c>
      <c r="D4" s="5" t="s">
        <v>13</v>
      </c>
      <c r="E4" s="5" t="s">
        <v>14</v>
      </c>
      <c r="F4" s="5" t="s">
        <v>15</v>
      </c>
      <c r="G4" s="5" t="s">
        <v>18</v>
      </c>
      <c r="H4" s="5" t="s">
        <v>24</v>
      </c>
      <c r="I4" s="5" t="s">
        <v>25</v>
      </c>
      <c r="J4" s="5" t="s">
        <v>3</v>
      </c>
      <c r="K4" s="5" t="s">
        <v>4</v>
      </c>
      <c r="L4" s="5" t="s">
        <v>5</v>
      </c>
      <c r="M4" s="7" t="s">
        <v>6</v>
      </c>
      <c r="N4" s="8" t="s">
        <v>7</v>
      </c>
      <c r="O4" s="11" t="s">
        <v>8</v>
      </c>
      <c r="P4" s="8" t="s">
        <v>9</v>
      </c>
    </row>
    <row r="5" spans="1:16" ht="15">
      <c r="A5" s="4">
        <v>2019</v>
      </c>
      <c r="B5" s="3" t="s">
        <v>12</v>
      </c>
      <c r="C5" s="13">
        <v>27572.84</v>
      </c>
      <c r="D5" s="13">
        <v>622.8</v>
      </c>
      <c r="E5" s="13">
        <v>553.93</v>
      </c>
      <c r="F5" s="13">
        <v>7764.45</v>
      </c>
      <c r="G5" s="13">
        <f>SUM(C5:F5)</f>
        <v>36514.02</v>
      </c>
      <c r="H5" s="13">
        <f>G5*23.8%</f>
        <v>8690.33676</v>
      </c>
      <c r="I5" s="13">
        <f>G5*2.88%</f>
        <v>1051.603776</v>
      </c>
      <c r="J5" s="13">
        <f>G5*0.5%</f>
        <v>182.5701</v>
      </c>
      <c r="K5" s="13">
        <f>G5*8.5%</f>
        <v>3103.6917</v>
      </c>
      <c r="L5" s="13"/>
      <c r="M5" s="14">
        <f>SUM(G5:L5)</f>
        <v>49542.222336</v>
      </c>
      <c r="N5" s="14"/>
      <c r="O5" s="12"/>
      <c r="P5" s="9"/>
    </row>
    <row r="6" spans="1:16" ht="15">
      <c r="A6" s="4">
        <v>2019</v>
      </c>
      <c r="B6" s="3" t="s">
        <v>11</v>
      </c>
      <c r="C6" s="13">
        <v>25155</v>
      </c>
      <c r="D6" s="13">
        <v>622.8</v>
      </c>
      <c r="E6" s="13"/>
      <c r="F6" s="13">
        <v>5164.58</v>
      </c>
      <c r="G6" s="13">
        <f aca="true" t="shared" si="0" ref="G6:G14">SUM(C6:F6)</f>
        <v>30942.379999999997</v>
      </c>
      <c r="H6" s="13">
        <f aca="true" t="shared" si="1" ref="H6:H14">G6*23.8%</f>
        <v>7364.28644</v>
      </c>
      <c r="I6" s="13">
        <f>G6*4.88%</f>
        <v>1509.9881439999997</v>
      </c>
      <c r="J6" s="13">
        <f>G6*0.5%</f>
        <v>154.71189999999999</v>
      </c>
      <c r="K6" s="13">
        <f aca="true" t="shared" si="2" ref="K6:K14">G6*8.5%</f>
        <v>2630.1023</v>
      </c>
      <c r="L6" s="13"/>
      <c r="M6" s="14">
        <f aca="true" t="shared" si="3" ref="M6:M15">SUM(G6:L6)</f>
        <v>42601.468784000004</v>
      </c>
      <c r="N6" s="14"/>
      <c r="O6" s="12"/>
      <c r="P6" s="9"/>
    </row>
    <row r="7" spans="1:16" ht="15">
      <c r="A7" s="4">
        <v>2019</v>
      </c>
      <c r="B7" s="3" t="s">
        <v>29</v>
      </c>
      <c r="C7" s="13">
        <v>11990.05</v>
      </c>
      <c r="D7" s="13">
        <v>327.9</v>
      </c>
      <c r="E7" s="13"/>
      <c r="F7" s="13">
        <v>7764.45</v>
      </c>
      <c r="G7" s="13">
        <f>SUM(C7:F7)</f>
        <v>20082.399999999998</v>
      </c>
      <c r="H7" s="13">
        <f t="shared" si="1"/>
        <v>4779.611199999999</v>
      </c>
      <c r="I7" s="13">
        <f>G7*4.88%</f>
        <v>980.0211199999998</v>
      </c>
      <c r="J7" s="13">
        <f>G7*2.2%</f>
        <v>441.8128</v>
      </c>
      <c r="K7" s="13">
        <f t="shared" si="2"/>
        <v>1707.004</v>
      </c>
      <c r="L7" s="13"/>
      <c r="M7" s="14">
        <f t="shared" si="3"/>
        <v>27990.84912</v>
      </c>
      <c r="N7" s="14" t="s">
        <v>27</v>
      </c>
      <c r="O7" s="12"/>
      <c r="P7" s="9"/>
    </row>
    <row r="8" spans="1:16" ht="15">
      <c r="A8" s="4">
        <v>2019</v>
      </c>
      <c r="B8" s="3" t="s">
        <v>19</v>
      </c>
      <c r="C8" s="13">
        <v>23193.97</v>
      </c>
      <c r="D8" s="13">
        <v>549.6</v>
      </c>
      <c r="E8" s="13"/>
      <c r="F8" s="13"/>
      <c r="G8" s="13">
        <f t="shared" si="0"/>
        <v>23743.57</v>
      </c>
      <c r="H8" s="13">
        <f t="shared" si="1"/>
        <v>5650.969660000001</v>
      </c>
      <c r="I8" s="13">
        <f>G8*2.88%</f>
        <v>683.814816</v>
      </c>
      <c r="J8" s="13">
        <f>G8*0.5%</f>
        <v>118.71785</v>
      </c>
      <c r="K8" s="13">
        <f t="shared" si="2"/>
        <v>2018.2034500000002</v>
      </c>
      <c r="L8" s="13"/>
      <c r="M8" s="14">
        <f t="shared" si="3"/>
        <v>32215.275776000002</v>
      </c>
      <c r="N8" s="14"/>
      <c r="O8" s="12"/>
      <c r="P8" s="9"/>
    </row>
    <row r="9" spans="1:16" ht="15">
      <c r="A9" s="4">
        <v>2019</v>
      </c>
      <c r="B9" s="3" t="s">
        <v>20</v>
      </c>
      <c r="C9" s="13">
        <v>22586.7</v>
      </c>
      <c r="D9" s="13">
        <v>549.6</v>
      </c>
      <c r="E9" s="13"/>
      <c r="F9" s="13"/>
      <c r="G9" s="13">
        <f t="shared" si="0"/>
        <v>23136.3</v>
      </c>
      <c r="H9" s="13">
        <f t="shared" si="1"/>
        <v>5506.4394</v>
      </c>
      <c r="I9" s="13">
        <f>G9*4.88%</f>
        <v>1129.05144</v>
      </c>
      <c r="J9" s="13">
        <f>G9*2.2%</f>
        <v>508.9986</v>
      </c>
      <c r="K9" s="13">
        <f t="shared" si="2"/>
        <v>1966.5855000000001</v>
      </c>
      <c r="L9" s="13"/>
      <c r="M9" s="14">
        <f t="shared" si="3"/>
        <v>32247.374939999998</v>
      </c>
      <c r="N9" s="14"/>
      <c r="O9" s="12"/>
      <c r="P9" s="9"/>
    </row>
    <row r="10" spans="1:16" ht="15">
      <c r="A10" s="4">
        <v>2019</v>
      </c>
      <c r="B10" s="3" t="s">
        <v>31</v>
      </c>
      <c r="C10" s="13">
        <v>19536.9</v>
      </c>
      <c r="D10" s="13">
        <v>471.72</v>
      </c>
      <c r="E10" s="13">
        <v>492.05</v>
      </c>
      <c r="F10" s="13"/>
      <c r="G10" s="13">
        <f t="shared" si="0"/>
        <v>20500.670000000002</v>
      </c>
      <c r="H10" s="13">
        <f t="shared" si="1"/>
        <v>4879.159460000001</v>
      </c>
      <c r="I10" s="13">
        <f>G10*2.88%</f>
        <v>590.419296</v>
      </c>
      <c r="J10" s="13">
        <f>G10*2.2%</f>
        <v>451.0147400000001</v>
      </c>
      <c r="K10" s="13">
        <f t="shared" si="2"/>
        <v>1742.5569500000004</v>
      </c>
      <c r="L10" s="13"/>
      <c r="M10" s="14">
        <f t="shared" si="3"/>
        <v>28163.820446</v>
      </c>
      <c r="N10" s="14"/>
      <c r="O10" s="12"/>
      <c r="P10" s="14">
        <f>N10*O10%</f>
        <v>0</v>
      </c>
    </row>
    <row r="11" spans="1:16" ht="15">
      <c r="A11" s="4">
        <v>2019</v>
      </c>
      <c r="B11" s="3" t="s">
        <v>30</v>
      </c>
      <c r="C11" s="13">
        <v>14341.98</v>
      </c>
      <c r="D11" s="13">
        <v>327.58</v>
      </c>
      <c r="E11" s="13"/>
      <c r="F11" s="13"/>
      <c r="G11" s="13">
        <f t="shared" si="0"/>
        <v>14669.56</v>
      </c>
      <c r="H11" s="13">
        <f t="shared" si="1"/>
        <v>3491.35528</v>
      </c>
      <c r="I11" s="13">
        <f>G11*4.88%</f>
        <v>715.8745279999999</v>
      </c>
      <c r="J11" s="13">
        <f>G11*2.2%</f>
        <v>322.73032</v>
      </c>
      <c r="K11" s="13">
        <f t="shared" si="2"/>
        <v>1246.9126</v>
      </c>
      <c r="L11" s="13"/>
      <c r="M11" s="14">
        <f t="shared" si="3"/>
        <v>20446.432728</v>
      </c>
      <c r="N11" s="14" t="s">
        <v>27</v>
      </c>
      <c r="O11" s="12"/>
      <c r="P11" s="14"/>
    </row>
    <row r="12" spans="1:16" ht="15">
      <c r="A12" s="4">
        <v>2019</v>
      </c>
      <c r="B12" s="3" t="s">
        <v>22</v>
      </c>
      <c r="C12" s="13">
        <v>22039.41</v>
      </c>
      <c r="D12" s="13">
        <v>549.6</v>
      </c>
      <c r="E12" s="13"/>
      <c r="F12" s="13"/>
      <c r="G12" s="13">
        <f>SUM(C12:F12)</f>
        <v>22589.01</v>
      </c>
      <c r="H12" s="13">
        <f t="shared" si="1"/>
        <v>5376.18438</v>
      </c>
      <c r="I12" s="13">
        <f>G12*4.88%</f>
        <v>1102.343688</v>
      </c>
      <c r="J12" s="13">
        <f>G12*0.5%</f>
        <v>112.94505</v>
      </c>
      <c r="K12" s="13">
        <f t="shared" si="2"/>
        <v>1920.06585</v>
      </c>
      <c r="L12" s="13"/>
      <c r="M12" s="14">
        <f t="shared" si="3"/>
        <v>31100.548967999996</v>
      </c>
      <c r="N12" s="14"/>
      <c r="O12" s="12"/>
      <c r="P12" s="14">
        <f>N12*O12%</f>
        <v>0</v>
      </c>
    </row>
    <row r="13" spans="1:16" ht="15">
      <c r="A13" s="4">
        <v>2019</v>
      </c>
      <c r="B13" s="3" t="s">
        <v>21</v>
      </c>
      <c r="C13" s="13">
        <v>22039.41</v>
      </c>
      <c r="D13" s="13">
        <v>549.6</v>
      </c>
      <c r="E13" s="13"/>
      <c r="F13" s="13"/>
      <c r="G13" s="13">
        <f t="shared" si="0"/>
        <v>22589.01</v>
      </c>
      <c r="H13" s="13">
        <f t="shared" si="1"/>
        <v>5376.18438</v>
      </c>
      <c r="I13" s="13">
        <f>G13*4.88%</f>
        <v>1102.343688</v>
      </c>
      <c r="J13" s="13">
        <f>G13*0.5%</f>
        <v>112.94505</v>
      </c>
      <c r="K13" s="13">
        <f t="shared" si="2"/>
        <v>1920.06585</v>
      </c>
      <c r="L13" s="13"/>
      <c r="M13" s="14">
        <f t="shared" si="3"/>
        <v>31100.548967999996</v>
      </c>
      <c r="N13" s="14"/>
      <c r="O13" s="12"/>
      <c r="P13" s="14">
        <f>N13*O13%</f>
        <v>0</v>
      </c>
    </row>
    <row r="14" spans="1:16" ht="15">
      <c r="A14" s="4">
        <v>2019</v>
      </c>
      <c r="B14" s="3" t="s">
        <v>10</v>
      </c>
      <c r="C14" s="13">
        <v>6333.07</v>
      </c>
      <c r="D14" s="13"/>
      <c r="E14" s="13"/>
      <c r="F14" s="13"/>
      <c r="G14" s="13">
        <f t="shared" si="0"/>
        <v>6333.07</v>
      </c>
      <c r="H14" s="13">
        <f t="shared" si="1"/>
        <v>1507.2706600000001</v>
      </c>
      <c r="I14" s="13"/>
      <c r="J14" s="13"/>
      <c r="K14" s="13">
        <f t="shared" si="2"/>
        <v>538.31095</v>
      </c>
      <c r="L14" s="13"/>
      <c r="M14" s="14">
        <f t="shared" si="3"/>
        <v>8378.65161</v>
      </c>
      <c r="N14" s="14"/>
      <c r="O14" s="12"/>
      <c r="P14" s="9"/>
    </row>
    <row r="15" spans="1:16" s="32" customFormat="1" ht="15">
      <c r="A15" s="25">
        <v>2019</v>
      </c>
      <c r="B15" s="26" t="s">
        <v>23</v>
      </c>
      <c r="C15" s="27"/>
      <c r="D15" s="28"/>
      <c r="E15" s="28"/>
      <c r="F15" s="28"/>
      <c r="G15" s="28"/>
      <c r="H15" s="28"/>
      <c r="I15" s="28"/>
      <c r="J15" s="28"/>
      <c r="K15" s="28"/>
      <c r="L15" s="27">
        <v>24161.03</v>
      </c>
      <c r="M15" s="14">
        <f t="shared" si="3"/>
        <v>24161.03</v>
      </c>
      <c r="N15" s="29"/>
      <c r="O15" s="30"/>
      <c r="P15" s="31"/>
    </row>
    <row r="16" spans="1:16" s="32" customFormat="1" ht="15">
      <c r="A16" s="25"/>
      <c r="B16" s="33" t="s">
        <v>26</v>
      </c>
      <c r="C16" s="34">
        <f aca="true" t="shared" si="4" ref="C16:M16">SUM(C5:C15)</f>
        <v>194789.33000000002</v>
      </c>
      <c r="D16" s="34">
        <f t="shared" si="4"/>
        <v>4571.2</v>
      </c>
      <c r="E16" s="34">
        <f t="shared" si="4"/>
        <v>1045.98</v>
      </c>
      <c r="F16" s="34">
        <f t="shared" si="4"/>
        <v>20693.48</v>
      </c>
      <c r="G16" s="34">
        <f t="shared" si="4"/>
        <v>221099.99000000002</v>
      </c>
      <c r="H16" s="34">
        <f t="shared" si="4"/>
        <v>52621.797620000005</v>
      </c>
      <c r="I16" s="34">
        <f t="shared" si="4"/>
        <v>8865.460496</v>
      </c>
      <c r="J16" s="34">
        <f t="shared" si="4"/>
        <v>2406.4464099999996</v>
      </c>
      <c r="K16" s="34">
        <f t="shared" si="4"/>
        <v>18793.49915</v>
      </c>
      <c r="L16" s="34">
        <f t="shared" si="4"/>
        <v>24161.03</v>
      </c>
      <c r="M16" s="34">
        <f t="shared" si="4"/>
        <v>327948.223676</v>
      </c>
      <c r="N16" s="29"/>
      <c r="O16" s="30"/>
      <c r="P16" s="31"/>
    </row>
    <row r="17" spans="1:16" s="32" customFormat="1" ht="15">
      <c r="A17" s="25" t="s">
        <v>27</v>
      </c>
      <c r="B17" s="35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30">
        <v>100</v>
      </c>
      <c r="P17" s="29">
        <f>N17*O17%</f>
        <v>0</v>
      </c>
    </row>
    <row r="18" spans="1:16" s="19" customFormat="1" ht="15">
      <c r="A18" s="15"/>
      <c r="B18" s="22"/>
      <c r="G18" s="16"/>
      <c r="H18" s="16"/>
      <c r="I18" s="24"/>
      <c r="K18" s="16"/>
      <c r="N18" s="17"/>
      <c r="O18" s="18"/>
      <c r="P18" s="21"/>
    </row>
    <row r="19" spans="1:16" s="19" customFormat="1" ht="15">
      <c r="A19" s="15"/>
      <c r="B19" s="2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7"/>
      <c r="O19" s="18"/>
      <c r="P19" s="21"/>
    </row>
    <row r="20" spans="1:16" s="19" customFormat="1" ht="15">
      <c r="A20" s="15"/>
      <c r="B20" s="2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7"/>
      <c r="O20" s="18"/>
      <c r="P20" s="21"/>
    </row>
    <row r="21" spans="1:16" s="19" customFormat="1" ht="15">
      <c r="A21" s="15"/>
      <c r="B21" s="2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8"/>
      <c r="P21" s="21"/>
    </row>
    <row r="22" spans="1:16" ht="15">
      <c r="A22" s="4"/>
      <c r="B22" s="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2"/>
      <c r="P22" s="9"/>
    </row>
    <row r="23" spans="1:16" ht="15">
      <c r="A23" s="4"/>
      <c r="B23" s="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>
        <f>SUM(M21+M16)</f>
        <v>327948.223676</v>
      </c>
      <c r="N23" s="14"/>
      <c r="O23" s="12"/>
      <c r="P23" s="9"/>
    </row>
    <row r="24" spans="1:16" ht="15">
      <c r="A24" s="4"/>
      <c r="B24" s="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2"/>
      <c r="P24" s="9"/>
    </row>
    <row r="25" spans="1:16" ht="15">
      <c r="A25" s="4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2"/>
      <c r="P25" s="9"/>
    </row>
    <row r="26" spans="1:16" ht="15">
      <c r="A26" s="4"/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2"/>
      <c r="P26" s="9"/>
    </row>
    <row r="27" spans="1:16" ht="15">
      <c r="A27" s="4"/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2"/>
      <c r="P27" s="9"/>
    </row>
    <row r="28" spans="1:16" ht="15">
      <c r="A28" s="4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2"/>
      <c r="P28" s="9"/>
    </row>
    <row r="29" spans="1:16" ht="15">
      <c r="A29" s="4"/>
      <c r="B29" s="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2"/>
      <c r="P29" s="9"/>
    </row>
    <row r="30" spans="1:16" ht="15">
      <c r="A30" s="43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9"/>
    </row>
    <row r="31" spans="13:16" ht="15.75" thickBot="1">
      <c r="M31" s="6"/>
      <c r="N31" s="10">
        <f>N30</f>
        <v>0</v>
      </c>
      <c r="P31" s="10">
        <f>SUM(P5:P30)</f>
        <v>0</v>
      </c>
    </row>
    <row r="34" spans="4:8" ht="15">
      <c r="D34" s="45"/>
      <c r="E34" s="46"/>
      <c r="F34" s="46"/>
      <c r="G34" s="46"/>
      <c r="H34" s="46"/>
    </row>
  </sheetData>
  <sheetProtection/>
  <mergeCells count="5">
    <mergeCell ref="A2:P2"/>
    <mergeCell ref="A3:P3"/>
    <mergeCell ref="A30:B30"/>
    <mergeCell ref="D34:H34"/>
    <mergeCell ref="A1:C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2019-10-21T08:52:02Z</dcterms:modified>
  <cp:category/>
  <cp:version/>
  <cp:contentType/>
  <cp:contentStatus/>
</cp:coreProperties>
</file>